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Z:\4.DAVLAT ILMIY DASTURLARINI MONITORING_QILISH\Chorikulov\Maqsadli dastur+\Танлов+\2. Orol--\Эълон\"/>
    </mc:Choice>
  </mc:AlternateContent>
  <xr:revisionPtr revIDLastSave="0" documentId="13_ncr:1_{CA65D9C8-D8A7-4E6D-ABCC-DE6EE008FE00}" xr6:coauthVersionLast="45" xr6:coauthVersionMax="45" xr10:uidLastSave="{00000000-0000-0000-0000-000000000000}"/>
  <bookViews>
    <workbookView xWindow="690" yWindow="990" windowWidth="24900" windowHeight="12540" xr2:uid="{00000000-000D-0000-FFFF-FFFF00000000}"/>
  </bookViews>
  <sheets>
    <sheet name="2 yillik loyiha uchun" sheetId="5" r:id="rId1"/>
  </sheets>
  <definedNames>
    <definedName name="_xlnm.Print_Area" localSheetId="0">'2 yillik loyiha uchun'!$A$1:$F$25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5" l="1"/>
  <c r="D10" i="5"/>
  <c r="E10" i="5" s="1"/>
  <c r="D9" i="5"/>
  <c r="E9" i="5" s="1"/>
  <c r="D8" i="5"/>
  <c r="D7" i="5"/>
  <c r="A7" i="5"/>
  <c r="A8" i="5" s="1"/>
  <c r="A9" i="5" s="1"/>
  <c r="A10" i="5" s="1"/>
  <c r="D6" i="5"/>
  <c r="E6" i="5" s="1"/>
  <c r="E7" i="5" l="1"/>
  <c r="F7" i="5" s="1"/>
  <c r="F10" i="5"/>
  <c r="F6" i="5"/>
  <c r="F9" i="5"/>
  <c r="E8" i="5"/>
  <c r="F8" i="5" s="1"/>
  <c r="F11" i="5" l="1"/>
  <c r="C16" i="5" s="1"/>
  <c r="C17" i="5" l="1"/>
  <c r="E16" i="5" l="1"/>
  <c r="E17" i="5" s="1"/>
  <c r="E18" i="5" s="1"/>
  <c r="C19" i="5" l="1"/>
  <c r="F18" i="5"/>
  <c r="C20" i="5" l="1"/>
  <c r="C21" i="5" l="1"/>
  <c r="G23" i="5"/>
  <c r="D18" i="5"/>
  <c r="D16" i="5"/>
  <c r="D17" i="5"/>
  <c r="D19" i="5"/>
</calcChain>
</file>

<file path=xl/sharedStrings.xml><?xml version="1.0" encoding="utf-8"?>
<sst xmlns="http://schemas.openxmlformats.org/spreadsheetml/2006/main" count="30" uniqueCount="24">
  <si>
    <t>№</t>
  </si>
  <si>
    <t>ming soʻmda</t>
  </si>
  <si>
    <t xml:space="preserve">Orol dengizining qurigan tubida uchraydigan muammolar yechimiga qaratilgan ilmiy tadqiqot va innovatsion loyihalar qiymati toʻgʻrisida </t>
  </si>
  <si>
    <t>MAʼLUMOT</t>
  </si>
  <si>
    <t>Lavozimi</t>
  </si>
  <si>
    <t>Oylik ish haqi</t>
  </si>
  <si>
    <t>Tuman koeffitsiyenti (VM-743, 30 %)</t>
  </si>
  <si>
    <t>Jami oylik ish haqi</t>
  </si>
  <si>
    <t>Loyiha rahbari</t>
  </si>
  <si>
    <t>Katta ilmiy xodim</t>
  </si>
  <si>
    <t>Jami</t>
  </si>
  <si>
    <t>Loyiha xarajatlari</t>
  </si>
  <si>
    <t>Jamiga nisbatan % da</t>
  </si>
  <si>
    <t>Ish haqi fondi</t>
  </si>
  <si>
    <t>YAIT</t>
  </si>
  <si>
    <t>Xizmat safari*</t>
  </si>
  <si>
    <t>Moddiy texnik baza</t>
  </si>
  <si>
    <t>Loyiha eʼlonga berish summasi</t>
  </si>
  <si>
    <t>Koeffitsiyenti</t>
  </si>
  <si>
    <t>2 yillik</t>
  </si>
  <si>
    <t>Loyihaning bajarilish muddati 2 yil</t>
  </si>
  <si>
    <t>BHM baravari</t>
  </si>
  <si>
    <t>Eʼlonga berish BHM baravari</t>
  </si>
  <si>
    <t xml:space="preserve">* Har bir xodim 1 yilda 2-marta, 2 yilda 4-marta borib kelishi va har bir borib kelishi 2,5 mln. soʻmdan hisoblangan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</si>
</sst>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2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3" fontId="6" fillId="0" borderId="5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8" xfId="0" applyFont="1" applyBorder="1"/>
    <xf numFmtId="3" fontId="6" fillId="0" borderId="8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11" xfId="0" applyFont="1" applyBorder="1"/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5" fillId="0" borderId="14" xfId="0" applyFont="1" applyBorder="1"/>
    <xf numFmtId="3" fontId="5" fillId="0" borderId="14" xfId="0" applyNumberFormat="1" applyFont="1" applyBorder="1" applyAlignment="1">
      <alignment horizontal="center"/>
    </xf>
    <xf numFmtId="3" fontId="5" fillId="0" borderId="15" xfId="0" applyNumberFormat="1" applyFont="1" applyBorder="1"/>
    <xf numFmtId="3" fontId="5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Border="1"/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6"/>
  <sheetViews>
    <sheetView tabSelected="1" view="pageBreakPreview" zoomScale="60" zoomScaleNormal="100" workbookViewId="0">
      <selection activeCell="N23" sqref="N23"/>
    </sheetView>
  </sheetViews>
  <sheetFormatPr defaultRowHeight="15" x14ac:dyDescent="0.25"/>
  <cols>
    <col min="1" max="1" width="6.28515625" style="2" customWidth="1"/>
    <col min="2" max="2" width="22.42578125" style="2" customWidth="1"/>
    <col min="3" max="3" width="16.7109375" style="2" customWidth="1"/>
    <col min="4" max="4" width="12" style="2" customWidth="1"/>
    <col min="5" max="5" width="16.85546875" style="2" customWidth="1"/>
    <col min="6" max="6" width="10.140625" style="2" customWidth="1"/>
    <col min="7" max="7" width="11.140625" style="2" customWidth="1"/>
    <col min="8" max="8" width="9.140625" style="2"/>
    <col min="9" max="9" width="12.28515625" style="2" customWidth="1"/>
    <col min="10" max="10" width="11.140625" style="2" customWidth="1"/>
    <col min="11" max="16384" width="9.140625" style="2"/>
  </cols>
  <sheetData>
    <row r="2" spans="1:13" ht="35.25" customHeight="1" x14ac:dyDescent="0.25">
      <c r="A2" s="60" t="s">
        <v>2</v>
      </c>
      <c r="B2" s="60"/>
      <c r="C2" s="60"/>
      <c r="D2" s="60"/>
      <c r="E2" s="60"/>
      <c r="F2" s="60"/>
    </row>
    <row r="3" spans="1:13" x14ac:dyDescent="0.25">
      <c r="A3" s="62" t="s">
        <v>3</v>
      </c>
      <c r="B3" s="62"/>
      <c r="C3" s="62"/>
      <c r="D3" s="62"/>
      <c r="E3" s="62"/>
      <c r="F3" s="62"/>
    </row>
    <row r="4" spans="1:13" ht="15.75" thickBot="1" x14ac:dyDescent="0.3">
      <c r="B4" s="1" t="s">
        <v>20</v>
      </c>
      <c r="F4" s="21" t="s">
        <v>1</v>
      </c>
    </row>
    <row r="5" spans="1:13" ht="53.25" customHeight="1" thickBot="1" x14ac:dyDescent="0.3">
      <c r="A5" s="22" t="s">
        <v>0</v>
      </c>
      <c r="B5" s="4" t="s">
        <v>4</v>
      </c>
      <c r="C5" s="4" t="s">
        <v>18</v>
      </c>
      <c r="D5" s="4" t="s">
        <v>5</v>
      </c>
      <c r="E5" s="4" t="s">
        <v>6</v>
      </c>
      <c r="F5" s="23" t="s">
        <v>7</v>
      </c>
      <c r="G5" s="24"/>
    </row>
    <row r="6" spans="1:13" ht="21.75" customHeight="1" x14ac:dyDescent="0.25">
      <c r="A6" s="5">
        <v>1</v>
      </c>
      <c r="B6" s="6" t="s">
        <v>8</v>
      </c>
      <c r="C6" s="7">
        <v>9.9830000000000005</v>
      </c>
      <c r="D6" s="8">
        <f>+ROUND(C6*1050,0)</f>
        <v>10482</v>
      </c>
      <c r="E6" s="8">
        <f>+ROUND(D6*30%,0)</f>
        <v>3145</v>
      </c>
      <c r="F6" s="9">
        <f>+D6+E6</f>
        <v>13627</v>
      </c>
    </row>
    <row r="7" spans="1:13" ht="21.75" customHeight="1" x14ac:dyDescent="0.25">
      <c r="A7" s="10">
        <f>+A6+1</f>
        <v>2</v>
      </c>
      <c r="B7" s="11" t="s">
        <v>9</v>
      </c>
      <c r="C7" s="12">
        <v>7.024</v>
      </c>
      <c r="D7" s="13">
        <f t="shared" ref="D7:D10" si="0">+ROUND(C7*1050,0)</f>
        <v>7375</v>
      </c>
      <c r="E7" s="13">
        <f t="shared" ref="E7:E10" si="1">+ROUND(D7*30%,0)</f>
        <v>2213</v>
      </c>
      <c r="F7" s="14">
        <f t="shared" ref="F7:F10" si="2">+D7+E7</f>
        <v>9588</v>
      </c>
    </row>
    <row r="8" spans="1:13" ht="21.75" customHeight="1" x14ac:dyDescent="0.25">
      <c r="A8" s="10">
        <f t="shared" ref="A8:A10" si="3">+A7+1</f>
        <v>3</v>
      </c>
      <c r="B8" s="11" t="s">
        <v>9</v>
      </c>
      <c r="C8" s="12">
        <v>7.024</v>
      </c>
      <c r="D8" s="13">
        <f t="shared" si="0"/>
        <v>7375</v>
      </c>
      <c r="E8" s="13">
        <f t="shared" si="1"/>
        <v>2213</v>
      </c>
      <c r="F8" s="14">
        <f t="shared" si="2"/>
        <v>9588</v>
      </c>
    </row>
    <row r="9" spans="1:13" ht="21.75" customHeight="1" x14ac:dyDescent="0.25">
      <c r="A9" s="10">
        <f t="shared" si="3"/>
        <v>4</v>
      </c>
      <c r="B9" s="11" t="s">
        <v>9</v>
      </c>
      <c r="C9" s="12">
        <v>7.024</v>
      </c>
      <c r="D9" s="13">
        <f t="shared" si="0"/>
        <v>7375</v>
      </c>
      <c r="E9" s="13">
        <f t="shared" si="1"/>
        <v>2213</v>
      </c>
      <c r="F9" s="14">
        <f t="shared" si="2"/>
        <v>9588</v>
      </c>
    </row>
    <row r="10" spans="1:13" ht="21.75" customHeight="1" x14ac:dyDescent="0.25">
      <c r="A10" s="10">
        <f t="shared" si="3"/>
        <v>5</v>
      </c>
      <c r="B10" s="11" t="s">
        <v>9</v>
      </c>
      <c r="C10" s="12">
        <v>7.024</v>
      </c>
      <c r="D10" s="13">
        <f t="shared" si="0"/>
        <v>7375</v>
      </c>
      <c r="E10" s="13">
        <f t="shared" si="1"/>
        <v>2213</v>
      </c>
      <c r="F10" s="14">
        <f t="shared" si="2"/>
        <v>9588</v>
      </c>
    </row>
    <row r="11" spans="1:13" s="1" customFormat="1" ht="23.25" customHeight="1" thickBot="1" x14ac:dyDescent="0.25">
      <c r="A11" s="16"/>
      <c r="B11" s="17" t="s">
        <v>10</v>
      </c>
      <c r="C11" s="18"/>
      <c r="D11" s="19"/>
      <c r="E11" s="19"/>
      <c r="F11" s="20">
        <f>SUM(F6:F10)</f>
        <v>51979</v>
      </c>
    </row>
    <row r="13" spans="1:13" s="1" customFormat="1" ht="19.5" customHeight="1" x14ac:dyDescent="0.2">
      <c r="A13" s="25"/>
      <c r="B13" s="25"/>
      <c r="C13" s="26"/>
      <c r="D13" s="26"/>
      <c r="E13" s="27"/>
      <c r="F13" s="27"/>
    </row>
    <row r="14" spans="1:13" ht="15.75" thickBot="1" x14ac:dyDescent="0.3">
      <c r="D14" s="21" t="s">
        <v>1</v>
      </c>
      <c r="J14" s="21"/>
    </row>
    <row r="15" spans="1:13" ht="43.5" thickBot="1" x14ac:dyDescent="0.3">
      <c r="A15" s="3" t="s">
        <v>0</v>
      </c>
      <c r="B15" s="38" t="s">
        <v>11</v>
      </c>
      <c r="C15" s="38" t="s">
        <v>19</v>
      </c>
      <c r="D15" s="39" t="s">
        <v>12</v>
      </c>
      <c r="E15" s="40"/>
      <c r="F15" s="40"/>
      <c r="G15" s="40"/>
      <c r="H15" s="40"/>
      <c r="I15" s="28"/>
      <c r="J15" s="28"/>
      <c r="K15" s="29"/>
      <c r="L15" s="29"/>
      <c r="M15" s="29"/>
    </row>
    <row r="16" spans="1:13" ht="20.25" customHeight="1" x14ac:dyDescent="0.25">
      <c r="A16" s="5">
        <v>1</v>
      </c>
      <c r="B16" s="41" t="s">
        <v>13</v>
      </c>
      <c r="C16" s="42">
        <f>+F11*24</f>
        <v>1247496</v>
      </c>
      <c r="D16" s="43">
        <f>+C16*100/C20</f>
        <v>46.50873323101586</v>
      </c>
      <c r="E16" s="34">
        <f>+C16+C17+C18</f>
        <v>1609370</v>
      </c>
      <c r="F16" s="35">
        <v>60</v>
      </c>
      <c r="G16" s="34"/>
      <c r="H16" s="44"/>
      <c r="I16" s="30"/>
      <c r="J16" s="31"/>
      <c r="K16" s="29"/>
      <c r="L16" s="30"/>
      <c r="M16" s="29"/>
    </row>
    <row r="17" spans="1:13" ht="20.25" customHeight="1" x14ac:dyDescent="0.25">
      <c r="A17" s="10">
        <v>2</v>
      </c>
      <c r="B17" s="45" t="s">
        <v>14</v>
      </c>
      <c r="C17" s="46">
        <f>+C16*25%</f>
        <v>311874</v>
      </c>
      <c r="D17" s="47">
        <f>+C17*100/C20</f>
        <v>11.627183307753965</v>
      </c>
      <c r="E17" s="34">
        <f>+E16*F17/F16</f>
        <v>2682283.3333333335</v>
      </c>
      <c r="F17" s="35">
        <v>100</v>
      </c>
      <c r="G17" s="34"/>
      <c r="H17" s="44"/>
      <c r="I17" s="30"/>
      <c r="J17" s="31"/>
      <c r="K17" s="29"/>
      <c r="L17" s="29"/>
      <c r="M17" s="29"/>
    </row>
    <row r="18" spans="1:13" ht="20.25" customHeight="1" x14ac:dyDescent="0.25">
      <c r="A18" s="10">
        <v>3</v>
      </c>
      <c r="B18" s="45" t="s">
        <v>15</v>
      </c>
      <c r="C18" s="46">
        <v>50000</v>
      </c>
      <c r="D18" s="47">
        <f>+C18*100/C20</f>
        <v>1.8640834612301707</v>
      </c>
      <c r="E18" s="34">
        <f>+E17-E16</f>
        <v>1072913.3333333335</v>
      </c>
      <c r="F18" s="35">
        <f>+E18*100/E17</f>
        <v>40</v>
      </c>
      <c r="G18" s="34"/>
      <c r="H18" s="44"/>
      <c r="I18" s="30"/>
      <c r="J18" s="31"/>
      <c r="K18" s="29"/>
      <c r="L18" s="29"/>
      <c r="M18" s="29"/>
    </row>
    <row r="19" spans="1:13" ht="20.25" customHeight="1" thickBot="1" x14ac:dyDescent="0.3">
      <c r="A19" s="15">
        <v>4</v>
      </c>
      <c r="B19" s="48" t="s">
        <v>16</v>
      </c>
      <c r="C19" s="49">
        <f>+E18</f>
        <v>1072913.3333333335</v>
      </c>
      <c r="D19" s="50">
        <f>+C19*100/C20</f>
        <v>40</v>
      </c>
      <c r="E19" s="34"/>
      <c r="F19" s="35"/>
      <c r="G19" s="34"/>
      <c r="H19" s="44"/>
      <c r="I19" s="30"/>
      <c r="J19" s="31"/>
      <c r="K19" s="29"/>
      <c r="L19" s="29"/>
      <c r="M19" s="29"/>
    </row>
    <row r="20" spans="1:13" s="1" customFormat="1" ht="20.25" customHeight="1" thickBot="1" x14ac:dyDescent="0.25">
      <c r="A20" s="16"/>
      <c r="B20" s="51" t="s">
        <v>10</v>
      </c>
      <c r="C20" s="52">
        <f>SUM(C16:C19)</f>
        <v>2682283.3333333335</v>
      </c>
      <c r="D20" s="53"/>
      <c r="E20" s="36"/>
      <c r="F20" s="36"/>
      <c r="G20" s="36"/>
      <c r="H20" s="54"/>
      <c r="I20" s="32"/>
      <c r="J20" s="32"/>
      <c r="K20" s="25"/>
      <c r="L20" s="25"/>
      <c r="M20" s="25"/>
    </row>
    <row r="21" spans="1:13" s="1" customFormat="1" ht="20.25" customHeight="1" x14ac:dyDescent="0.2">
      <c r="A21" s="25"/>
      <c r="B21" s="55" t="s">
        <v>21</v>
      </c>
      <c r="C21" s="56">
        <f>+C20/340</f>
        <v>7889.0686274509808</v>
      </c>
      <c r="D21" s="54"/>
      <c r="E21" s="36"/>
      <c r="F21" s="37"/>
      <c r="G21" s="36"/>
      <c r="H21" s="55"/>
      <c r="I21" s="32"/>
      <c r="J21" s="25"/>
      <c r="K21" s="25"/>
      <c r="L21" s="25"/>
      <c r="M21" s="25"/>
    </row>
    <row r="22" spans="1:13" s="1" customFormat="1" ht="30" customHeight="1" x14ac:dyDescent="0.2">
      <c r="A22" s="25"/>
      <c r="B22" s="57" t="s">
        <v>22</v>
      </c>
      <c r="C22" s="56">
        <v>8000</v>
      </c>
      <c r="D22" s="54"/>
      <c r="E22" s="36"/>
      <c r="F22" s="37"/>
      <c r="G22" s="36"/>
      <c r="H22" s="55"/>
      <c r="I22" s="32"/>
      <c r="J22" s="25"/>
      <c r="K22" s="25"/>
      <c r="L22" s="25"/>
      <c r="M22" s="25"/>
    </row>
    <row r="23" spans="1:13" s="1" customFormat="1" ht="32.25" customHeight="1" x14ac:dyDescent="0.2">
      <c r="A23" s="25"/>
      <c r="B23" s="57" t="s">
        <v>17</v>
      </c>
      <c r="C23" s="56">
        <f>340*C22</f>
        <v>2720000</v>
      </c>
      <c r="D23" s="54"/>
      <c r="E23" s="36"/>
      <c r="F23" s="37"/>
      <c r="G23" s="36">
        <f>+C20-C23</f>
        <v>-37716.666666666511</v>
      </c>
      <c r="H23" s="55"/>
      <c r="I23" s="32"/>
      <c r="J23" s="25"/>
      <c r="K23" s="25"/>
      <c r="L23" s="25"/>
      <c r="M23" s="25"/>
    </row>
    <row r="24" spans="1:13" x14ac:dyDescent="0.25">
      <c r="B24" s="58"/>
      <c r="C24" s="58"/>
      <c r="D24" s="58"/>
      <c r="E24" s="59"/>
      <c r="F24" s="59"/>
      <c r="G24" s="59"/>
      <c r="H24" s="59"/>
      <c r="I24" s="29"/>
      <c r="J24" s="29"/>
      <c r="K24" s="29"/>
      <c r="L24" s="29"/>
      <c r="M24" s="29"/>
    </row>
    <row r="25" spans="1:13" ht="36.75" customHeight="1" x14ac:dyDescent="0.25">
      <c r="B25" s="61" t="s">
        <v>23</v>
      </c>
      <c r="C25" s="61"/>
      <c r="D25" s="61"/>
      <c r="E25" s="61"/>
      <c r="F25" s="61"/>
      <c r="G25" s="58"/>
      <c r="H25" s="58"/>
    </row>
    <row r="26" spans="1:13" x14ac:dyDescent="0.25">
      <c r="E26" s="33"/>
    </row>
  </sheetData>
  <mergeCells count="3">
    <mergeCell ref="A2:F2"/>
    <mergeCell ref="B25:F25"/>
    <mergeCell ref="A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yillik loyiha uchun</vt:lpstr>
      <vt:lpstr>'2 yillik loyiha uchun'!Область_печати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Dilmurod Raxmatullayev</dc:creator>
  <cp:lastModifiedBy>Boburjon Chorikulov</cp:lastModifiedBy>
  <dcterms:created xsi:type="dcterms:W3CDTF">2024-09-06T13:37:11Z</dcterms:created>
  <dcterms:modified xsi:type="dcterms:W3CDTF">2024-09-20T15:16:20Z</dcterms:modified>
</cp:coreProperties>
</file>