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325"/>
  <workbookPr/>
  <mc:AlternateContent xmlns:mc="http://schemas.openxmlformats.org/markup-compatibility/2006">
    <mc:Choice Requires="x15">
      <x15ac:absPath xmlns:x15ac="http://schemas.microsoft.com/office/spreadsheetml/2010/11/ac" url="Z:\4.DAVLAT ILMIY DASTURLARINI MONITORING_QILISH\Chorikulov\Maqsadli dastur+\Танлов+\2. Orol--\Эълон\"/>
    </mc:Choice>
  </mc:AlternateContent>
  <xr:revisionPtr revIDLastSave="0" documentId="13_ncr:1_{3B2D8928-A7CF-4216-A0AC-165683D25C31}" xr6:coauthVersionLast="45" xr6:coauthVersionMax="45" xr10:uidLastSave="{00000000-0000-0000-0000-000000000000}"/>
  <bookViews>
    <workbookView xWindow="345" yWindow="645" windowWidth="24900" windowHeight="12540" xr2:uid="{00000000-000D-0000-FFFF-FFFF00000000}"/>
  </bookViews>
  <sheets>
    <sheet name="1 yillik loyiha uchun" sheetId="4" r:id="rId1"/>
  </sheets>
  <definedNames>
    <definedName name="_xlnm.Print_Area" localSheetId="0">'1 yillik loyiha uchun'!$A$1:$F$27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5" i="4" l="1"/>
  <c r="D12" i="4"/>
  <c r="E12" i="4" s="1"/>
  <c r="F12" i="4" s="1"/>
  <c r="D11" i="4"/>
  <c r="D10" i="4"/>
  <c r="D9" i="4"/>
  <c r="E9" i="4" s="1"/>
  <c r="F9" i="4" s="1"/>
  <c r="D8" i="4"/>
  <c r="A8" i="4"/>
  <c r="A9" i="4" s="1"/>
  <c r="A10" i="4" s="1"/>
  <c r="A11" i="4" s="1"/>
  <c r="A12" i="4" s="1"/>
  <c r="D7" i="4"/>
  <c r="E8" i="4" l="1"/>
  <c r="F8" i="4" s="1"/>
  <c r="E11" i="4"/>
  <c r="F11" i="4" s="1"/>
  <c r="E7" i="4"/>
  <c r="F7" i="4" s="1"/>
  <c r="E10" i="4"/>
  <c r="F10" i="4" s="1"/>
  <c r="F13" i="4" l="1"/>
  <c r="C18" i="4" s="1"/>
  <c r="E18" i="4" l="1"/>
  <c r="E19" i="4" s="1"/>
  <c r="E20" i="4" s="1"/>
  <c r="C19" i="4"/>
  <c r="F20" i="4" l="1"/>
  <c r="C21" i="4"/>
  <c r="C22" i="4" l="1"/>
  <c r="G25" i="4" l="1"/>
  <c r="C23" i="4"/>
  <c r="D20" i="4"/>
  <c r="D18" i="4"/>
  <c r="D19" i="4"/>
  <c r="D21" i="4"/>
</calcChain>
</file>

<file path=xl/sharedStrings.xml><?xml version="1.0" encoding="utf-8"?>
<sst xmlns="http://schemas.openxmlformats.org/spreadsheetml/2006/main" count="31" uniqueCount="25">
  <si>
    <t>№</t>
  </si>
  <si>
    <t>ming soʻmda</t>
  </si>
  <si>
    <t xml:space="preserve">Orol dengizining qurigan tubida uchraydigan muammolar yechimiga qaratilgan ilmiy tadqiqot va innovatsion loyihalar qiymati toʻgʻrisida </t>
  </si>
  <si>
    <t>MAʼLUMOT</t>
  </si>
  <si>
    <t>Lavozimi</t>
  </si>
  <si>
    <t>Mehnatga haq toʻlashning eng kam miqdoriga nisbatan koeffitsiyentlar</t>
  </si>
  <si>
    <t>Oylik ish haqi</t>
  </si>
  <si>
    <t>Tuman koeffitsiyenti (VM-743, 30 %)</t>
  </si>
  <si>
    <t>Jami oylik ish haqi</t>
  </si>
  <si>
    <t>Loyiha rahbari</t>
  </si>
  <si>
    <t>Katta ilmiy xodim</t>
  </si>
  <si>
    <t>Kichik ilmiy xodim</t>
  </si>
  <si>
    <t>Jami</t>
  </si>
  <si>
    <t>Loyiha xarajatlari</t>
  </si>
  <si>
    <t>1 yillik</t>
  </si>
  <si>
    <t>Jamiga nisbatan % da</t>
  </si>
  <si>
    <t>Ish haqi fondi</t>
  </si>
  <si>
    <t>YAIT</t>
  </si>
  <si>
    <t>Xizmat safari*</t>
  </si>
  <si>
    <t>Moddiy texnik baza</t>
  </si>
  <si>
    <t>Loyiha eʼlonga berish summasi</t>
  </si>
  <si>
    <t>Loyihaning bajarilish muddati 1 yil</t>
  </si>
  <si>
    <t>BHM baravari</t>
  </si>
  <si>
    <t>Eʼlonga berish BHM baravari</t>
  </si>
  <si>
    <t xml:space="preserve">* Har bir xodim 1 yilda 2-marta borib kelishi va har bir borib kelishi 2,5 mln. soʻmdan hisoblangan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</si>
</sst>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0"/>
      <name val="Times New Roman"/>
      <family val="1"/>
      <charset val="204"/>
    </font>
    <font>
      <b/>
      <sz val="11"/>
      <color theme="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/>
    <xf numFmtId="0" fontId="2" fillId="0" borderId="8" xfId="0" applyFont="1" applyBorder="1" applyAlignment="1">
      <alignment horizontal="center"/>
    </xf>
    <xf numFmtId="3" fontId="2" fillId="0" borderId="8" xfId="0" applyNumberFormat="1" applyFont="1" applyBorder="1" applyAlignment="1">
      <alignment horizontal="center"/>
    </xf>
    <xf numFmtId="3" fontId="2" fillId="0" borderId="9" xfId="0" applyNumberFormat="1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1" fillId="0" borderId="13" xfId="0" applyFont="1" applyBorder="1"/>
    <xf numFmtId="0" fontId="1" fillId="0" borderId="14" xfId="0" applyFont="1" applyBorder="1"/>
    <xf numFmtId="0" fontId="1" fillId="0" borderId="14" xfId="0" applyFont="1" applyBorder="1" applyAlignment="1">
      <alignment horizontal="center"/>
    </xf>
    <xf numFmtId="3" fontId="1" fillId="0" borderId="14" xfId="0" applyNumberFormat="1" applyFont="1" applyBorder="1" applyAlignment="1">
      <alignment horizontal="center"/>
    </xf>
    <xf numFmtId="3" fontId="1" fillId="0" borderId="15" xfId="0" applyNumberFormat="1" applyFont="1" applyBorder="1" applyAlignment="1">
      <alignment horizontal="center"/>
    </xf>
    <xf numFmtId="0" fontId="2" fillId="0" borderId="0" xfId="0" applyFont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6" xfId="0" applyFont="1" applyBorder="1" applyAlignment="1">
      <alignment horizontal="center"/>
    </xf>
    <xf numFmtId="0" fontId="2" fillId="0" borderId="17" xfId="0" applyFont="1" applyBorder="1"/>
    <xf numFmtId="0" fontId="2" fillId="0" borderId="17" xfId="0" applyFont="1" applyBorder="1" applyAlignment="1">
      <alignment horizontal="center"/>
    </xf>
    <xf numFmtId="3" fontId="2" fillId="0" borderId="17" xfId="0" applyNumberFormat="1" applyFont="1" applyBorder="1" applyAlignment="1">
      <alignment horizontal="center"/>
    </xf>
    <xf numFmtId="3" fontId="2" fillId="0" borderId="18" xfId="0" applyNumberFormat="1" applyFont="1" applyBorder="1" applyAlignment="1">
      <alignment horizontal="center"/>
    </xf>
    <xf numFmtId="0" fontId="1" fillId="0" borderId="0" xfId="0" applyFont="1" applyBorder="1"/>
    <xf numFmtId="3" fontId="1" fillId="0" borderId="0" xfId="0" applyNumberFormat="1" applyFont="1" applyBorder="1" applyAlignment="1">
      <alignment horizontal="center"/>
    </xf>
    <xf numFmtId="3" fontId="1" fillId="0" borderId="0" xfId="0" applyNumberFormat="1" applyFont="1"/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/>
    <xf numFmtId="3" fontId="2" fillId="0" borderId="0" xfId="0" applyNumberFormat="1" applyFont="1" applyBorder="1"/>
    <xf numFmtId="3" fontId="2" fillId="0" borderId="0" xfId="0" applyNumberFormat="1" applyFont="1" applyBorder="1" applyAlignment="1">
      <alignment horizontal="center"/>
    </xf>
    <xf numFmtId="3" fontId="1" fillId="0" borderId="0" xfId="0" applyNumberFormat="1" applyFont="1" applyBorder="1"/>
    <xf numFmtId="3" fontId="2" fillId="0" borderId="0" xfId="0" applyNumberFormat="1" applyFont="1"/>
    <xf numFmtId="3" fontId="3" fillId="0" borderId="0" xfId="0" applyNumberFormat="1" applyFont="1" applyBorder="1"/>
    <xf numFmtId="3" fontId="3" fillId="0" borderId="0" xfId="0" applyNumberFormat="1" applyFont="1" applyBorder="1" applyAlignment="1">
      <alignment horizontal="center"/>
    </xf>
    <xf numFmtId="3" fontId="4" fillId="0" borderId="0" xfId="0" applyNumberFormat="1" applyFont="1" applyBorder="1"/>
    <xf numFmtId="0" fontId="4" fillId="0" borderId="0" xfId="0" applyFont="1" applyBorder="1"/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6" fillId="0" borderId="5" xfId="0" applyFont="1" applyBorder="1"/>
    <xf numFmtId="3" fontId="6" fillId="0" borderId="5" xfId="0" applyNumberFormat="1" applyFont="1" applyBorder="1" applyAlignment="1">
      <alignment horizontal="center"/>
    </xf>
    <xf numFmtId="3" fontId="6" fillId="0" borderId="6" xfId="0" applyNumberFormat="1" applyFont="1" applyBorder="1" applyAlignment="1">
      <alignment horizontal="center"/>
    </xf>
    <xf numFmtId="3" fontId="6" fillId="0" borderId="0" xfId="0" applyNumberFormat="1" applyFont="1" applyBorder="1" applyAlignment="1">
      <alignment horizontal="center"/>
    </xf>
    <xf numFmtId="0" fontId="6" fillId="0" borderId="8" xfId="0" applyFont="1" applyBorder="1"/>
    <xf numFmtId="3" fontId="6" fillId="0" borderId="8" xfId="0" applyNumberFormat="1" applyFont="1" applyBorder="1" applyAlignment="1">
      <alignment horizontal="center"/>
    </xf>
    <xf numFmtId="3" fontId="6" fillId="0" borderId="9" xfId="0" applyNumberFormat="1" applyFont="1" applyBorder="1" applyAlignment="1">
      <alignment horizontal="center"/>
    </xf>
    <xf numFmtId="0" fontId="6" fillId="0" borderId="11" xfId="0" applyFont="1" applyBorder="1"/>
    <xf numFmtId="3" fontId="6" fillId="0" borderId="11" xfId="0" applyNumberFormat="1" applyFont="1" applyBorder="1" applyAlignment="1">
      <alignment horizontal="center"/>
    </xf>
    <xf numFmtId="3" fontId="6" fillId="0" borderId="12" xfId="0" applyNumberFormat="1" applyFont="1" applyBorder="1" applyAlignment="1">
      <alignment horizontal="center"/>
    </xf>
    <xf numFmtId="0" fontId="5" fillId="0" borderId="14" xfId="0" applyFont="1" applyBorder="1"/>
    <xf numFmtId="3" fontId="5" fillId="0" borderId="14" xfId="0" applyNumberFormat="1" applyFont="1" applyBorder="1" applyAlignment="1">
      <alignment horizontal="center"/>
    </xf>
    <xf numFmtId="3" fontId="5" fillId="0" borderId="15" xfId="0" applyNumberFormat="1" applyFont="1" applyBorder="1"/>
    <xf numFmtId="3" fontId="5" fillId="0" borderId="0" xfId="0" applyNumberFormat="1" applyFont="1" applyBorder="1"/>
    <xf numFmtId="0" fontId="5" fillId="0" borderId="0" xfId="0" applyFont="1" applyBorder="1"/>
    <xf numFmtId="3" fontId="5" fillId="0" borderId="0" xfId="0" applyNumberFormat="1" applyFont="1" applyBorder="1" applyAlignment="1">
      <alignment horizontal="center"/>
    </xf>
    <xf numFmtId="0" fontId="5" fillId="0" borderId="0" xfId="0" applyFont="1" applyBorder="1" applyAlignment="1">
      <alignment wrapText="1"/>
    </xf>
    <xf numFmtId="0" fontId="6" fillId="0" borderId="0" xfId="0" applyFont="1"/>
    <xf numFmtId="0" fontId="6" fillId="0" borderId="0" xfId="0" applyFont="1" applyBorder="1"/>
    <xf numFmtId="0" fontId="3" fillId="0" borderId="0" xfId="0" applyFont="1" applyBorder="1"/>
    <xf numFmtId="0" fontId="1" fillId="0" borderId="0" xfId="0" applyFont="1" applyAlignment="1">
      <alignment horizontal="center" wrapText="1"/>
    </xf>
    <xf numFmtId="0" fontId="6" fillId="0" borderId="0" xfId="0" applyFont="1" applyAlignment="1">
      <alignment horizontal="left" wrapText="1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M28"/>
  <sheetViews>
    <sheetView tabSelected="1" view="pageBreakPreview" zoomScaleNormal="100" zoomScaleSheetLayoutView="100" workbookViewId="0">
      <selection activeCell="I12" sqref="I12"/>
    </sheetView>
  </sheetViews>
  <sheetFormatPr defaultRowHeight="15" x14ac:dyDescent="0.25"/>
  <cols>
    <col min="1" max="1" width="6.28515625" style="2" customWidth="1"/>
    <col min="2" max="2" width="20.85546875" style="2" customWidth="1"/>
    <col min="3" max="3" width="19.140625" style="2" customWidth="1"/>
    <col min="4" max="4" width="12" style="2" customWidth="1"/>
    <col min="5" max="5" width="16.85546875" style="2" customWidth="1"/>
    <col min="6" max="6" width="10.140625" style="2" customWidth="1"/>
    <col min="7" max="7" width="11.140625" style="2" customWidth="1"/>
    <col min="8" max="8" width="9.140625" style="2"/>
    <col min="9" max="9" width="12.28515625" style="2" customWidth="1"/>
    <col min="10" max="10" width="11.140625" style="2" customWidth="1"/>
    <col min="11" max="16384" width="9.140625" style="2"/>
  </cols>
  <sheetData>
    <row r="2" spans="1:10" ht="38.25" customHeight="1" x14ac:dyDescent="0.25">
      <c r="A2" s="62" t="s">
        <v>2</v>
      </c>
      <c r="B2" s="62"/>
      <c r="C2" s="62"/>
      <c r="D2" s="62"/>
      <c r="E2" s="62"/>
      <c r="F2" s="62"/>
    </row>
    <row r="3" spans="1:10" ht="20.25" customHeight="1" x14ac:dyDescent="0.25">
      <c r="A3" s="64" t="s">
        <v>3</v>
      </c>
      <c r="B3" s="64"/>
      <c r="C3" s="64"/>
      <c r="D3" s="64"/>
      <c r="E3" s="64"/>
      <c r="F3" s="64"/>
    </row>
    <row r="5" spans="1:10" ht="15.75" thickBot="1" x14ac:dyDescent="0.3">
      <c r="B5" s="1" t="s">
        <v>21</v>
      </c>
      <c r="F5" s="17" t="s">
        <v>1</v>
      </c>
    </row>
    <row r="6" spans="1:10" ht="81" customHeight="1" thickBot="1" x14ac:dyDescent="0.3">
      <c r="A6" s="18" t="s">
        <v>0</v>
      </c>
      <c r="B6" s="4" t="s">
        <v>4</v>
      </c>
      <c r="C6" s="4" t="s">
        <v>5</v>
      </c>
      <c r="D6" s="4" t="s">
        <v>6</v>
      </c>
      <c r="E6" s="4" t="s">
        <v>7</v>
      </c>
      <c r="F6" s="19" t="s">
        <v>8</v>
      </c>
      <c r="G6" s="20"/>
    </row>
    <row r="7" spans="1:10" ht="21.75" customHeight="1" x14ac:dyDescent="0.25">
      <c r="A7" s="21">
        <v>1</v>
      </c>
      <c r="B7" s="22" t="s">
        <v>9</v>
      </c>
      <c r="C7" s="23">
        <v>9.9830000000000005</v>
      </c>
      <c r="D7" s="24">
        <f>+ROUND(C7*1050,0)</f>
        <v>10482</v>
      </c>
      <c r="E7" s="24">
        <f>+ROUND(D7*30%,0)</f>
        <v>3145</v>
      </c>
      <c r="F7" s="25">
        <f>+D7+E7</f>
        <v>13627</v>
      </c>
    </row>
    <row r="8" spans="1:10" ht="21.75" customHeight="1" x14ac:dyDescent="0.25">
      <c r="A8" s="6">
        <f>+A7+1</f>
        <v>2</v>
      </c>
      <c r="B8" s="7" t="s">
        <v>10</v>
      </c>
      <c r="C8" s="8">
        <v>8.0530000000000008</v>
      </c>
      <c r="D8" s="9">
        <f t="shared" ref="D8:D12" si="0">+ROUND(C8*1050,0)</f>
        <v>8456</v>
      </c>
      <c r="E8" s="9">
        <f t="shared" ref="E8:E12" si="1">+ROUND(D8*30%,0)</f>
        <v>2537</v>
      </c>
      <c r="F8" s="10">
        <f t="shared" ref="F8:F12" si="2">+D8+E8</f>
        <v>10993</v>
      </c>
    </row>
    <row r="9" spans="1:10" ht="21.75" customHeight="1" x14ac:dyDescent="0.25">
      <c r="A9" s="6">
        <f t="shared" ref="A9:A12" si="3">+A8+1</f>
        <v>3</v>
      </c>
      <c r="B9" s="7" t="s">
        <v>10</v>
      </c>
      <c r="C9" s="8">
        <v>7.024</v>
      </c>
      <c r="D9" s="9">
        <f t="shared" si="0"/>
        <v>7375</v>
      </c>
      <c r="E9" s="9">
        <f t="shared" si="1"/>
        <v>2213</v>
      </c>
      <c r="F9" s="10">
        <f t="shared" si="2"/>
        <v>9588</v>
      </c>
    </row>
    <row r="10" spans="1:10" ht="21.75" customHeight="1" x14ac:dyDescent="0.25">
      <c r="A10" s="6">
        <f t="shared" si="3"/>
        <v>4</v>
      </c>
      <c r="B10" s="7" t="s">
        <v>10</v>
      </c>
      <c r="C10" s="8">
        <v>7.024</v>
      </c>
      <c r="D10" s="9">
        <f t="shared" si="0"/>
        <v>7375</v>
      </c>
      <c r="E10" s="9">
        <f t="shared" si="1"/>
        <v>2213</v>
      </c>
      <c r="F10" s="10">
        <f t="shared" si="2"/>
        <v>9588</v>
      </c>
    </row>
    <row r="11" spans="1:10" ht="21.75" customHeight="1" x14ac:dyDescent="0.25">
      <c r="A11" s="6">
        <f t="shared" si="3"/>
        <v>5</v>
      </c>
      <c r="B11" s="7" t="s">
        <v>10</v>
      </c>
      <c r="C11" s="8">
        <v>7.024</v>
      </c>
      <c r="D11" s="9">
        <f t="shared" si="0"/>
        <v>7375</v>
      </c>
      <c r="E11" s="9">
        <f t="shared" si="1"/>
        <v>2213</v>
      </c>
      <c r="F11" s="10">
        <f t="shared" si="2"/>
        <v>9588</v>
      </c>
    </row>
    <row r="12" spans="1:10" ht="21.75" customHeight="1" x14ac:dyDescent="0.25">
      <c r="A12" s="6">
        <f t="shared" si="3"/>
        <v>6</v>
      </c>
      <c r="B12" s="7" t="s">
        <v>11</v>
      </c>
      <c r="C12" s="8">
        <v>7.024</v>
      </c>
      <c r="D12" s="9">
        <f t="shared" si="0"/>
        <v>7375</v>
      </c>
      <c r="E12" s="9">
        <f t="shared" si="1"/>
        <v>2213</v>
      </c>
      <c r="F12" s="10">
        <f t="shared" si="2"/>
        <v>9588</v>
      </c>
    </row>
    <row r="13" spans="1:10" s="1" customFormat="1" ht="23.25" customHeight="1" thickBot="1" x14ac:dyDescent="0.25">
      <c r="A13" s="12"/>
      <c r="B13" s="13" t="s">
        <v>12</v>
      </c>
      <c r="C13" s="14"/>
      <c r="D13" s="15"/>
      <c r="E13" s="15"/>
      <c r="F13" s="16">
        <f>SUM(F7:F12)</f>
        <v>62972</v>
      </c>
    </row>
    <row r="15" spans="1:10" s="1" customFormat="1" ht="19.5" customHeight="1" x14ac:dyDescent="0.2">
      <c r="A15" s="26"/>
      <c r="B15" s="26"/>
      <c r="C15" s="27"/>
      <c r="D15" s="27"/>
      <c r="E15" s="28"/>
      <c r="F15" s="28"/>
    </row>
    <row r="16" spans="1:10" ht="15.75" thickBot="1" x14ac:dyDescent="0.3">
      <c r="D16" s="17" t="s">
        <v>1</v>
      </c>
      <c r="J16" s="17"/>
    </row>
    <row r="17" spans="1:13" ht="43.5" thickBot="1" x14ac:dyDescent="0.3">
      <c r="A17" s="3" t="s">
        <v>0</v>
      </c>
      <c r="B17" s="39" t="s">
        <v>13</v>
      </c>
      <c r="C17" s="39" t="s">
        <v>14</v>
      </c>
      <c r="D17" s="40" t="s">
        <v>15</v>
      </c>
      <c r="E17" s="41"/>
      <c r="F17" s="41"/>
      <c r="G17" s="41"/>
      <c r="H17" s="41"/>
      <c r="I17" s="29"/>
      <c r="J17" s="29"/>
      <c r="K17" s="30"/>
      <c r="L17" s="30"/>
      <c r="M17" s="30"/>
    </row>
    <row r="18" spans="1:13" ht="20.25" customHeight="1" x14ac:dyDescent="0.25">
      <c r="A18" s="5">
        <v>1</v>
      </c>
      <c r="B18" s="42" t="s">
        <v>16</v>
      </c>
      <c r="C18" s="43">
        <f>+F13*12</f>
        <v>755664</v>
      </c>
      <c r="D18" s="44">
        <f>+C18*100/C22</f>
        <v>46.522440435880071</v>
      </c>
      <c r="E18" s="35">
        <f>+C18+C19+C20</f>
        <v>974580</v>
      </c>
      <c r="F18" s="36">
        <v>60</v>
      </c>
      <c r="G18" s="35"/>
      <c r="H18" s="45"/>
      <c r="I18" s="31"/>
      <c r="J18" s="32"/>
      <c r="K18" s="30"/>
      <c r="L18" s="31"/>
      <c r="M18" s="30"/>
    </row>
    <row r="19" spans="1:13" ht="20.25" customHeight="1" x14ac:dyDescent="0.25">
      <c r="A19" s="6">
        <v>2</v>
      </c>
      <c r="B19" s="46" t="s">
        <v>17</v>
      </c>
      <c r="C19" s="47">
        <f>+C18*25%</f>
        <v>188916</v>
      </c>
      <c r="D19" s="48">
        <f>+C19*100/C22</f>
        <v>11.630610108970018</v>
      </c>
      <c r="E19" s="35">
        <f>+E18*F19/F18</f>
        <v>1624300</v>
      </c>
      <c r="F19" s="36">
        <v>100</v>
      </c>
      <c r="G19" s="35"/>
      <c r="H19" s="45"/>
      <c r="I19" s="31"/>
      <c r="J19" s="32"/>
      <c r="K19" s="30"/>
      <c r="L19" s="30"/>
      <c r="M19" s="30"/>
    </row>
    <row r="20" spans="1:13" ht="20.25" customHeight="1" x14ac:dyDescent="0.25">
      <c r="A20" s="6">
        <v>3</v>
      </c>
      <c r="B20" s="46" t="s">
        <v>18</v>
      </c>
      <c r="C20" s="47">
        <v>30000</v>
      </c>
      <c r="D20" s="48">
        <f>+C20*100/C22</f>
        <v>1.8469494551499108</v>
      </c>
      <c r="E20" s="35">
        <f>+E19-E18</f>
        <v>649720</v>
      </c>
      <c r="F20" s="36">
        <f>+E20*100/E19</f>
        <v>40</v>
      </c>
      <c r="G20" s="35"/>
      <c r="H20" s="45"/>
      <c r="I20" s="31"/>
      <c r="J20" s="32"/>
      <c r="K20" s="30"/>
      <c r="L20" s="30"/>
      <c r="M20" s="30"/>
    </row>
    <row r="21" spans="1:13" ht="20.25" customHeight="1" thickBot="1" x14ac:dyDescent="0.3">
      <c r="A21" s="11">
        <v>4</v>
      </c>
      <c r="B21" s="49" t="s">
        <v>19</v>
      </c>
      <c r="C21" s="50">
        <f>+E20</f>
        <v>649720</v>
      </c>
      <c r="D21" s="51">
        <f>+C21*100/C22</f>
        <v>40</v>
      </c>
      <c r="E21" s="35"/>
      <c r="F21" s="36"/>
      <c r="G21" s="35"/>
      <c r="H21" s="45"/>
      <c r="I21" s="31"/>
      <c r="J21" s="32"/>
      <c r="K21" s="30"/>
      <c r="L21" s="30"/>
      <c r="M21" s="30"/>
    </row>
    <row r="22" spans="1:13" s="1" customFormat="1" ht="20.25" customHeight="1" thickBot="1" x14ac:dyDescent="0.25">
      <c r="A22" s="12"/>
      <c r="B22" s="52" t="s">
        <v>12</v>
      </c>
      <c r="C22" s="53">
        <f>SUM(C18:C21)</f>
        <v>1624300</v>
      </c>
      <c r="D22" s="54"/>
      <c r="E22" s="37"/>
      <c r="F22" s="37"/>
      <c r="G22" s="37"/>
      <c r="H22" s="55"/>
      <c r="I22" s="33"/>
      <c r="J22" s="33"/>
      <c r="K22" s="26"/>
      <c r="L22" s="26"/>
      <c r="M22" s="26"/>
    </row>
    <row r="23" spans="1:13" s="1" customFormat="1" ht="20.25" customHeight="1" x14ac:dyDescent="0.2">
      <c r="A23" s="26"/>
      <c r="B23" s="56" t="s">
        <v>22</v>
      </c>
      <c r="C23" s="57">
        <f>+C22/340</f>
        <v>4777.3529411764703</v>
      </c>
      <c r="D23" s="55"/>
      <c r="E23" s="37"/>
      <c r="F23" s="38"/>
      <c r="G23" s="37"/>
      <c r="H23" s="56"/>
      <c r="I23" s="33"/>
      <c r="J23" s="26"/>
      <c r="K23" s="26"/>
      <c r="L23" s="26"/>
      <c r="M23" s="26"/>
    </row>
    <row r="24" spans="1:13" s="1" customFormat="1" ht="30" customHeight="1" x14ac:dyDescent="0.2">
      <c r="A24" s="26"/>
      <c r="B24" s="58" t="s">
        <v>23</v>
      </c>
      <c r="C24" s="57">
        <v>5000</v>
      </c>
      <c r="D24" s="55"/>
      <c r="E24" s="37"/>
      <c r="F24" s="38"/>
      <c r="G24" s="37"/>
      <c r="H24" s="56"/>
      <c r="I24" s="33"/>
      <c r="J24" s="26"/>
      <c r="K24" s="26"/>
      <c r="L24" s="26"/>
      <c r="M24" s="26"/>
    </row>
    <row r="25" spans="1:13" s="1" customFormat="1" ht="32.25" customHeight="1" x14ac:dyDescent="0.2">
      <c r="A25" s="26"/>
      <c r="B25" s="58" t="s">
        <v>20</v>
      </c>
      <c r="C25" s="57">
        <f>340*C24</f>
        <v>1700000</v>
      </c>
      <c r="D25" s="55"/>
      <c r="E25" s="37"/>
      <c r="F25" s="38"/>
      <c r="G25" s="37">
        <f>+C22-C25</f>
        <v>-75700</v>
      </c>
      <c r="H25" s="56"/>
      <c r="I25" s="33"/>
      <c r="J25" s="26"/>
      <c r="K25" s="26"/>
      <c r="L25" s="26"/>
      <c r="M25" s="26"/>
    </row>
    <row r="26" spans="1:13" x14ac:dyDescent="0.25">
      <c r="B26" s="59"/>
      <c r="C26" s="59"/>
      <c r="D26" s="59"/>
      <c r="E26" s="61"/>
      <c r="F26" s="61"/>
      <c r="G26" s="61"/>
      <c r="H26" s="60"/>
      <c r="I26" s="30"/>
      <c r="J26" s="30"/>
      <c r="K26" s="30"/>
      <c r="L26" s="30"/>
      <c r="M26" s="30"/>
    </row>
    <row r="27" spans="1:13" ht="36.75" customHeight="1" x14ac:dyDescent="0.25">
      <c r="B27" s="63" t="s">
        <v>24</v>
      </c>
      <c r="C27" s="63"/>
      <c r="D27" s="63"/>
      <c r="E27" s="63"/>
      <c r="F27" s="63"/>
      <c r="G27" s="59"/>
      <c r="H27" s="59"/>
    </row>
    <row r="28" spans="1:13" x14ac:dyDescent="0.25">
      <c r="E28" s="34"/>
    </row>
  </sheetData>
  <mergeCells count="3">
    <mergeCell ref="A2:F2"/>
    <mergeCell ref="B27:F27"/>
    <mergeCell ref="A3:F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 yillik loyiha uchun</vt:lpstr>
      <vt:lpstr>'1 yillik loyiha uchun'!Область_печати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Dilmurod Raxmatullayev</dc:creator>
  <cp:lastModifiedBy>Boburjon Chorikulov</cp:lastModifiedBy>
  <dcterms:created xsi:type="dcterms:W3CDTF">2024-09-06T13:37:11Z</dcterms:created>
  <dcterms:modified xsi:type="dcterms:W3CDTF">2024-09-20T15:15:56Z</dcterms:modified>
</cp:coreProperties>
</file>